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s\Desktop\"/>
    </mc:Choice>
  </mc:AlternateContent>
  <xr:revisionPtr revIDLastSave="0" documentId="13_ncr:1_{BBD8C535-51B3-439E-B8AD-B7CDFAD568E7}" xr6:coauthVersionLast="45" xr6:coauthVersionMax="45" xr10:uidLastSave="{00000000-0000-0000-0000-000000000000}"/>
  <bookViews>
    <workbookView xWindow="-60" yWindow="-60" windowWidth="20610" windowHeight="11220" xr2:uid="{6B9ABEFB-DCF5-4FDB-8741-5689FA0105DE}"/>
  </bookViews>
  <sheets>
    <sheet name="Total cashback" sheetId="1" r:id="rId1"/>
    <sheet name="Without Discovery Credit Card"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1" l="1"/>
  <c r="B24" i="3"/>
  <c r="C21" i="3"/>
  <c r="B21" i="3"/>
  <c r="C20" i="3"/>
  <c r="B20" i="3"/>
  <c r="C16" i="3"/>
  <c r="B16" i="3"/>
  <c r="C13" i="3"/>
  <c r="B13" i="3"/>
  <c r="C9" i="3"/>
  <c r="B9" i="3"/>
  <c r="C5" i="3"/>
  <c r="B5" i="3"/>
  <c r="C24" i="1"/>
  <c r="C23" i="1"/>
  <c r="B24" i="1"/>
  <c r="B23" i="1"/>
  <c r="C26" i="1"/>
  <c r="B26" i="1"/>
  <c r="C20" i="1"/>
  <c r="C24" i="3" l="1"/>
  <c r="B20" i="1" l="1"/>
  <c r="C16" i="1"/>
  <c r="B16" i="1"/>
  <c r="C12" i="1"/>
  <c r="B12" i="1"/>
  <c r="C6" i="1"/>
  <c r="B6" i="1"/>
  <c r="B31" i="1" l="1"/>
  <c r="B34" i="1" s="1"/>
  <c r="C30" i="1"/>
  <c r="C31" i="1" s="1"/>
  <c r="C34" i="1" s="1"/>
</calcChain>
</file>

<file path=xl/sharedStrings.xml><?xml version="1.0" encoding="utf-8"?>
<sst xmlns="http://schemas.openxmlformats.org/spreadsheetml/2006/main" count="54" uniqueCount="36">
  <si>
    <t>HealthyFood</t>
  </si>
  <si>
    <t>Jan</t>
  </si>
  <si>
    <t>Miles earned due to Vitality Money discount (varies depending on previous month spend)</t>
  </si>
  <si>
    <t>Feb</t>
  </si>
  <si>
    <t>Notes: For a single member, the maximum monthly HealthyFood spend on which you can earn miles is R2000.</t>
  </si>
  <si>
    <t>HealthyCare</t>
  </si>
  <si>
    <t>Amount spent on HealthyFood</t>
  </si>
  <si>
    <t>HealthyDining</t>
  </si>
  <si>
    <t>Amount spent on HealthyDining</t>
  </si>
  <si>
    <t>Miles earned due to Vitality Health (25%)</t>
  </si>
  <si>
    <t>Fuel (&amp; Uber, but I didn't use Uber)</t>
  </si>
  <si>
    <t>Amount spent on Fuel</t>
  </si>
  <si>
    <t>Miles earned due to Vitality Money (varies between 5% and 10% depending on spend)</t>
  </si>
  <si>
    <t>There's no Vitality Money cashback on HealthyCare or HealthyGear for Gold credit card holders. You need the full banking suite.</t>
  </si>
  <si>
    <t>Active Rewards</t>
  </si>
  <si>
    <t>Gameboard play for reaching weekly Exercise Goal (4 weeks)</t>
  </si>
  <si>
    <t>Gameboard play for reaching weekly Money Goal (4 weeks)</t>
  </si>
  <si>
    <t>Also, you only earn the Vitality Money portion of the discount for HealthyFood items paid for with your credit card. I made the mistake of using vouchers and some SmartShopper points for purchases that included HealthyFood. So if you're paying with another method that's not your Discovery Card, make sure you're only using that alternative payment method for non-HealthyFood items.</t>
  </si>
  <si>
    <t>Conversion percentage depends on previous month's credit card spend, on a maximum of 1000 exercise points.</t>
  </si>
  <si>
    <t>Exercise Points to Miles</t>
  </si>
  <si>
    <t>Credit card spend for previous month:</t>
  </si>
  <si>
    <t>Total Miles earned</t>
  </si>
  <si>
    <t>Value of miles, assuming 900 miles = R100</t>
  </si>
  <si>
    <t>Monthly Vitality cost</t>
  </si>
  <si>
    <t>Net earn per month</t>
  </si>
  <si>
    <t>Discovery Miles on all credit card spend at 1 Mile earned per R20 spent</t>
  </si>
  <si>
    <t>Value of miles, assuming 950 miles = R100</t>
  </si>
  <si>
    <t>Without Vitality Money, I have only one product, so my Miles to Rands "discount" is only 5%</t>
  </si>
  <si>
    <t>Monthly cheapest other Credit Card cost</t>
  </si>
  <si>
    <r>
      <rPr>
        <b/>
        <u/>
        <sz val="11"/>
        <color theme="1"/>
        <rFont val="Calibri"/>
        <family val="2"/>
        <scheme val="minor"/>
      </rPr>
      <t>Discovery Miles on all credit card spend</t>
    </r>
    <r>
      <rPr>
        <sz val="11"/>
        <color theme="1"/>
        <rFont val="Calibri"/>
        <family val="2"/>
        <scheme val="minor"/>
      </rPr>
      <t xml:space="preserve"> at 1 Mile earned per R20 spent</t>
    </r>
  </si>
  <si>
    <t>I've discovered an error in their calculations, where items returned cost you miles at a rate of 1 mile per R100 returned. So if you buy something for R1000 and return it, you actually earn 40 miles for zero spend (50 miles earned, less 10 miles for the return</t>
  </si>
  <si>
    <t>Amount spent on HealthyCare</t>
  </si>
  <si>
    <t>Amounts in red are additional miles earned due to being on Vitality Money</t>
  </si>
  <si>
    <t>Cashback calculation without Vitality Money (assuming cheapest alternative credit card)</t>
  </si>
  <si>
    <t>Monthly Gold Credit Card cost (including the R15pm for Vitality Money)</t>
  </si>
  <si>
    <t>I have two products (Health and Money) so my Miles to Cash "discount" is 10% if paying with miles at participating retailers. If you have insure you get another 5% discount, and another 5% if you have the full banking suite. If you convert miles directly to cash in your bank account, the rate is 10:1 (1000 miles = R100).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</si>
</sst>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quot;R&quot;\ #,##0"/>
  </numFmts>
  <fonts count="6"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i/>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164" fontId="0" fillId="0" borderId="0" xfId="0" applyNumberFormat="1"/>
    <xf numFmtId="3" fontId="0" fillId="0" borderId="0" xfId="0" applyNumberFormat="1"/>
    <xf numFmtId="0" fontId="3" fillId="0" borderId="0" xfId="0" applyFont="1" applyAlignment="1">
      <alignment vertical="top" wrapText="1"/>
    </xf>
    <xf numFmtId="0" fontId="2" fillId="0" borderId="0" xfId="0" applyFont="1"/>
    <xf numFmtId="0" fontId="4" fillId="0" borderId="0" xfId="0" applyFont="1"/>
    <xf numFmtId="0" fontId="4" fillId="0" borderId="0" xfId="0" quotePrefix="1" applyFont="1"/>
    <xf numFmtId="0" fontId="1" fillId="0" borderId="0" xfId="0" applyFont="1"/>
    <xf numFmtId="0" fontId="3" fillId="0" borderId="0" xfId="0" applyFont="1" applyAlignment="1">
      <alignment horizontal="left" vertical="top" wrapText="1"/>
    </xf>
    <xf numFmtId="3" fontId="1" fillId="0" borderId="0" xfId="0" applyNumberFormat="1" applyFont="1"/>
    <xf numFmtId="0" fontId="3" fillId="0" borderId="0" xfId="0" applyFont="1"/>
    <xf numFmtId="165" fontId="0" fillId="0" borderId="0" xfId="0" applyNumberFormat="1"/>
    <xf numFmtId="0" fontId="3" fillId="0" borderId="0" xfId="0" applyFont="1" applyAlignment="1">
      <alignment horizontal="left" wrapText="1"/>
    </xf>
    <xf numFmtId="164" fontId="2" fillId="0" borderId="0" xfId="0" applyNumberFormat="1" applyFont="1"/>
    <xf numFmtId="0" fontId="4" fillId="0" borderId="0" xfId="0" quotePrefix="1" applyFont="1" applyAlignment="1">
      <alignment horizontal="center"/>
    </xf>
    <xf numFmtId="0" fontId="5" fillId="0" borderId="0" xfId="0" applyFont="1" applyAlignment="1">
      <alignment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DB5B-2B21-4E5E-9744-75BA67E462DE}">
  <dimension ref="A1:E34"/>
  <sheetViews>
    <sheetView tabSelected="1" workbookViewId="0">
      <pane ySplit="1" topLeftCell="A2" activePane="bottomLeft" state="frozen"/>
      <selection pane="bottomLeft" activeCell="A2" sqref="A2"/>
    </sheetView>
  </sheetViews>
  <sheetFormatPr defaultRowHeight="15" x14ac:dyDescent="0.25"/>
  <cols>
    <col min="1" max="1" width="82.28515625" customWidth="1"/>
    <col min="2" max="2" width="9.5703125" bestFit="1" customWidth="1"/>
    <col min="3" max="3" width="8.140625" bestFit="1" customWidth="1"/>
    <col min="4" max="4" width="2.7109375" customWidth="1"/>
    <col min="5" max="5" width="76.28515625" customWidth="1"/>
  </cols>
  <sheetData>
    <row r="1" spans="1:5" x14ac:dyDescent="0.25">
      <c r="B1" s="14" t="s">
        <v>1</v>
      </c>
      <c r="C1" s="14" t="s">
        <v>3</v>
      </c>
    </row>
    <row r="2" spans="1:5" x14ac:dyDescent="0.25">
      <c r="A2" t="s">
        <v>20</v>
      </c>
      <c r="B2" s="11">
        <v>10000</v>
      </c>
      <c r="C2" s="11">
        <v>7500</v>
      </c>
      <c r="E2" s="15" t="s">
        <v>32</v>
      </c>
    </row>
    <row r="3" spans="1:5" x14ac:dyDescent="0.25">
      <c r="A3" s="5"/>
      <c r="B3" s="6"/>
      <c r="C3" s="6"/>
      <c r="E3" s="3"/>
    </row>
    <row r="4" spans="1:5" ht="30" x14ac:dyDescent="0.25">
      <c r="A4" s="5" t="s">
        <v>0</v>
      </c>
      <c r="B4" s="6"/>
      <c r="C4" s="6"/>
      <c r="E4" s="3" t="s">
        <v>4</v>
      </c>
    </row>
    <row r="5" spans="1:5" ht="15" customHeight="1" x14ac:dyDescent="0.25">
      <c r="A5" t="s">
        <v>6</v>
      </c>
      <c r="B5" s="1">
        <v>1252.32</v>
      </c>
      <c r="C5" s="1">
        <v>989.5</v>
      </c>
      <c r="E5" s="16" t="s">
        <v>17</v>
      </c>
    </row>
    <row r="6" spans="1:5" x14ac:dyDescent="0.25">
      <c r="A6" t="s">
        <v>9</v>
      </c>
      <c r="B6" s="2">
        <f>0.25*B5*10</f>
        <v>3130.7999999999997</v>
      </c>
      <c r="C6" s="2">
        <f>0.25*C5*10</f>
        <v>2473.75</v>
      </c>
      <c r="E6" s="16"/>
    </row>
    <row r="7" spans="1:5" x14ac:dyDescent="0.25">
      <c r="A7" t="s">
        <v>2</v>
      </c>
      <c r="B7" s="7">
        <v>1093</v>
      </c>
      <c r="C7" s="7">
        <v>699</v>
      </c>
      <c r="E7" s="16"/>
    </row>
    <row r="8" spans="1:5" x14ac:dyDescent="0.25">
      <c r="B8" s="7"/>
      <c r="C8" s="7"/>
      <c r="E8" s="16"/>
    </row>
    <row r="9" spans="1:5" x14ac:dyDescent="0.25">
      <c r="E9" s="16"/>
    </row>
    <row r="10" spans="1:5" x14ac:dyDescent="0.25">
      <c r="A10" s="5" t="s">
        <v>5</v>
      </c>
    </row>
    <row r="11" spans="1:5" x14ac:dyDescent="0.25">
      <c r="A11" t="s">
        <v>31</v>
      </c>
      <c r="B11" s="1">
        <v>167.8</v>
      </c>
      <c r="C11" s="1">
        <v>0</v>
      </c>
      <c r="E11" s="16" t="s">
        <v>13</v>
      </c>
    </row>
    <row r="12" spans="1:5" x14ac:dyDescent="0.25">
      <c r="A12" t="s">
        <v>9</v>
      </c>
      <c r="B12" s="2">
        <f>0.25*B11*10</f>
        <v>419.5</v>
      </c>
      <c r="C12" s="2">
        <f>0.25*C11*10</f>
        <v>0</v>
      </c>
      <c r="E12" s="16"/>
    </row>
    <row r="14" spans="1:5" x14ac:dyDescent="0.25">
      <c r="A14" s="5" t="s">
        <v>7</v>
      </c>
    </row>
    <row r="15" spans="1:5" x14ac:dyDescent="0.25">
      <c r="A15" t="s">
        <v>8</v>
      </c>
      <c r="B15" s="1">
        <v>144</v>
      </c>
      <c r="C15" s="1">
        <v>72</v>
      </c>
      <c r="E15" s="16"/>
    </row>
    <row r="16" spans="1:5" x14ac:dyDescent="0.25">
      <c r="A16" t="s">
        <v>9</v>
      </c>
      <c r="B16" s="2">
        <f>0.25*B15*10</f>
        <v>360</v>
      </c>
      <c r="C16" s="2">
        <f>0.25*C15*10</f>
        <v>180</v>
      </c>
      <c r="E16" s="16"/>
    </row>
    <row r="18" spans="1:5" x14ac:dyDescent="0.25">
      <c r="A18" s="5" t="s">
        <v>10</v>
      </c>
    </row>
    <row r="19" spans="1:5" x14ac:dyDescent="0.25">
      <c r="A19" t="s">
        <v>11</v>
      </c>
      <c r="B19" s="1">
        <v>769.2</v>
      </c>
      <c r="C19" s="1">
        <v>321</v>
      </c>
    </row>
    <row r="20" spans="1:5" x14ac:dyDescent="0.25">
      <c r="A20" t="s">
        <v>12</v>
      </c>
      <c r="B20" s="9">
        <f>0.08*B19*10</f>
        <v>615.36000000000013</v>
      </c>
      <c r="C20" s="9">
        <f>0.07*C19*10</f>
        <v>224.70000000000002</v>
      </c>
    </row>
    <row r="22" spans="1:5" x14ac:dyDescent="0.25">
      <c r="A22" s="5" t="s">
        <v>14</v>
      </c>
    </row>
    <row r="23" spans="1:5" x14ac:dyDescent="0.25">
      <c r="A23" t="s">
        <v>15</v>
      </c>
      <c r="B23">
        <f>225+160+180+150</f>
        <v>715</v>
      </c>
      <c r="C23">
        <f>170+210+450+160</f>
        <v>990</v>
      </c>
    </row>
    <row r="24" spans="1:5" x14ac:dyDescent="0.25">
      <c r="A24" t="s">
        <v>16</v>
      </c>
      <c r="B24" s="7">
        <f>400+180+155+150</f>
        <v>885</v>
      </c>
      <c r="C24" s="7">
        <f>180+150+170+750</f>
        <v>1250</v>
      </c>
    </row>
    <row r="26" spans="1:5" x14ac:dyDescent="0.25">
      <c r="A26" s="5" t="s">
        <v>19</v>
      </c>
      <c r="B26" s="7">
        <f>250+275+275+275</f>
        <v>1075</v>
      </c>
      <c r="C26" s="7">
        <f>275+275+250+250</f>
        <v>1050</v>
      </c>
      <c r="E26" s="16" t="s">
        <v>18</v>
      </c>
    </row>
    <row r="27" spans="1:5" x14ac:dyDescent="0.25">
      <c r="E27" s="16"/>
    </row>
    <row r="28" spans="1:5" ht="60" x14ac:dyDescent="0.25">
      <c r="A28" t="s">
        <v>29</v>
      </c>
      <c r="B28">
        <v>662</v>
      </c>
      <c r="C28">
        <v>700</v>
      </c>
      <c r="E28" s="12" t="s">
        <v>30</v>
      </c>
    </row>
    <row r="29" spans="1:5" x14ac:dyDescent="0.25">
      <c r="E29" s="8"/>
    </row>
    <row r="30" spans="1:5" x14ac:dyDescent="0.25">
      <c r="A30" t="s">
        <v>21</v>
      </c>
      <c r="B30" s="2">
        <f>B6+B7+B12+B16+B20+B23+B24+B26+B28</f>
        <v>8955.66</v>
      </c>
      <c r="C30" s="2">
        <f>C6+C7+C12+C16+C20+C23+C24+C26+C28</f>
        <v>7567.45</v>
      </c>
    </row>
    <row r="31" spans="1:5" ht="15" customHeight="1" x14ac:dyDescent="0.25">
      <c r="A31" t="s">
        <v>22</v>
      </c>
      <c r="B31" s="1">
        <f>B30/900*100</f>
        <v>995.07333333333338</v>
      </c>
      <c r="C31" s="1">
        <f>C30/900*100</f>
        <v>840.82777777777778</v>
      </c>
      <c r="E31" s="16" t="s">
        <v>35</v>
      </c>
    </row>
    <row r="32" spans="1:5" x14ac:dyDescent="0.25">
      <c r="A32" t="s">
        <v>23</v>
      </c>
      <c r="B32" s="1">
        <v>290</v>
      </c>
      <c r="C32" s="1">
        <v>290</v>
      </c>
      <c r="E32" s="16"/>
    </row>
    <row r="33" spans="1:5" x14ac:dyDescent="0.25">
      <c r="A33" t="s">
        <v>34</v>
      </c>
      <c r="B33" s="1">
        <v>75</v>
      </c>
      <c r="C33" s="1">
        <v>75</v>
      </c>
      <c r="E33" s="16"/>
    </row>
    <row r="34" spans="1:5" x14ac:dyDescent="0.25">
      <c r="A34" s="4" t="s">
        <v>24</v>
      </c>
      <c r="B34" s="13">
        <f>B31-B32-B33</f>
        <v>630.07333333333338</v>
      </c>
      <c r="C34" s="13">
        <f>C31-C32-C33</f>
        <v>475.82777777777778</v>
      </c>
      <c r="E34" s="16"/>
    </row>
  </sheetData>
  <mergeCells count="5">
    <mergeCell ref="E31:E34"/>
    <mergeCell ref="E11:E12"/>
    <mergeCell ref="E15:E16"/>
    <mergeCell ref="E5:E9"/>
    <mergeCell ref="E26:E27"/>
  </mergeCells>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41304-E09C-4803-980D-602E14431A81}">
  <dimension ref="A1:E24"/>
  <sheetViews>
    <sheetView workbookViewId="0">
      <pane ySplit="1" topLeftCell="A8" activePane="bottomLeft" state="frozen"/>
      <selection pane="bottomLeft" activeCell="A22" sqref="A22"/>
    </sheetView>
  </sheetViews>
  <sheetFormatPr defaultRowHeight="15" x14ac:dyDescent="0.25"/>
  <cols>
    <col min="1" max="1" width="82.28515625" customWidth="1"/>
    <col min="2" max="2" width="9.5703125" bestFit="1" customWidth="1"/>
    <col min="3" max="3" width="8.140625" bestFit="1" customWidth="1"/>
    <col min="4" max="4" width="2.7109375" customWidth="1"/>
    <col min="5" max="5" width="84.28515625" customWidth="1"/>
  </cols>
  <sheetData>
    <row r="1" spans="1:3" x14ac:dyDescent="0.25">
      <c r="A1" s="4" t="s">
        <v>33</v>
      </c>
      <c r="B1" s="6" t="s">
        <v>1</v>
      </c>
      <c r="C1" s="6" t="s">
        <v>3</v>
      </c>
    </row>
    <row r="2" spans="1:3" x14ac:dyDescent="0.25">
      <c r="A2" s="5"/>
      <c r="B2" s="6"/>
      <c r="C2" s="6"/>
    </row>
    <row r="3" spans="1:3" x14ac:dyDescent="0.25">
      <c r="A3" s="5" t="s">
        <v>0</v>
      </c>
      <c r="B3" s="6"/>
      <c r="C3" s="6"/>
    </row>
    <row r="4" spans="1:3" ht="15" customHeight="1" x14ac:dyDescent="0.25">
      <c r="A4" t="s">
        <v>6</v>
      </c>
      <c r="B4" s="1">
        <v>1252.32</v>
      </c>
      <c r="C4" s="1">
        <v>989.5</v>
      </c>
    </row>
    <row r="5" spans="1:3" x14ac:dyDescent="0.25">
      <c r="A5" t="s">
        <v>9</v>
      </c>
      <c r="B5" s="2">
        <f>0.25*B4*10</f>
        <v>3130.7999999999997</v>
      </c>
      <c r="C5" s="2">
        <f>0.25*C4*10</f>
        <v>2473.75</v>
      </c>
    </row>
    <row r="6" spans="1:3" x14ac:dyDescent="0.25">
      <c r="B6" s="7"/>
      <c r="C6" s="7"/>
    </row>
    <row r="7" spans="1:3" x14ac:dyDescent="0.25">
      <c r="A7" s="5" t="s">
        <v>5</v>
      </c>
    </row>
    <row r="8" spans="1:3" x14ac:dyDescent="0.25">
      <c r="A8" t="s">
        <v>31</v>
      </c>
      <c r="B8" s="1">
        <v>167.8</v>
      </c>
      <c r="C8" s="1">
        <v>0</v>
      </c>
    </row>
    <row r="9" spans="1:3" x14ac:dyDescent="0.25">
      <c r="A9" t="s">
        <v>9</v>
      </c>
      <c r="B9" s="2">
        <f>0.25*B8*10</f>
        <v>419.5</v>
      </c>
      <c r="C9" s="2">
        <f>0.25*C8*10</f>
        <v>0</v>
      </c>
    </row>
    <row r="11" spans="1:3" x14ac:dyDescent="0.25">
      <c r="A11" s="5" t="s">
        <v>7</v>
      </c>
    </row>
    <row r="12" spans="1:3" x14ac:dyDescent="0.25">
      <c r="A12" t="s">
        <v>8</v>
      </c>
      <c r="B12" s="1">
        <v>144</v>
      </c>
      <c r="C12" s="1">
        <v>72</v>
      </c>
    </row>
    <row r="13" spans="1:3" x14ac:dyDescent="0.25">
      <c r="A13" t="s">
        <v>9</v>
      </c>
      <c r="B13" s="2">
        <f>0.25*B12*10</f>
        <v>360</v>
      </c>
      <c r="C13" s="2">
        <f>0.25*C12*10</f>
        <v>180</v>
      </c>
    </row>
    <row r="15" spans="1:3" x14ac:dyDescent="0.25">
      <c r="A15" s="5" t="s">
        <v>14</v>
      </c>
    </row>
    <row r="16" spans="1:3" x14ac:dyDescent="0.25">
      <c r="A16" t="s">
        <v>15</v>
      </c>
      <c r="B16">
        <f>225+160+180+150</f>
        <v>715</v>
      </c>
      <c r="C16">
        <f>170+210+450+160</f>
        <v>990</v>
      </c>
    </row>
    <row r="18" spans="1:5" x14ac:dyDescent="0.25">
      <c r="A18" t="s">
        <v>25</v>
      </c>
      <c r="B18">
        <v>662</v>
      </c>
      <c r="C18">
        <v>700</v>
      </c>
    </row>
    <row r="20" spans="1:5" x14ac:dyDescent="0.25">
      <c r="A20" t="s">
        <v>21</v>
      </c>
      <c r="B20" s="2">
        <f>B5+B9+B13+B16+B18</f>
        <v>5287.2999999999993</v>
      </c>
      <c r="C20" s="2">
        <f>C5+C9+C13+C16+C18</f>
        <v>4343.75</v>
      </c>
    </row>
    <row r="21" spans="1:5" x14ac:dyDescent="0.25">
      <c r="A21" t="s">
        <v>26</v>
      </c>
      <c r="B21" s="1">
        <f>B20/950*100</f>
        <v>556.55789473684206</v>
      </c>
      <c r="C21" s="1">
        <f>C20/950*100</f>
        <v>457.23684210526318</v>
      </c>
      <c r="E21" s="10" t="s">
        <v>27</v>
      </c>
    </row>
    <row r="22" spans="1:5" x14ac:dyDescent="0.25">
      <c r="A22" t="s">
        <v>23</v>
      </c>
      <c r="B22" s="1">
        <v>290</v>
      </c>
      <c r="C22" s="1">
        <v>290</v>
      </c>
    </row>
    <row r="23" spans="1:5" x14ac:dyDescent="0.25">
      <c r="A23" t="s">
        <v>28</v>
      </c>
      <c r="B23" s="1">
        <v>40</v>
      </c>
      <c r="C23" s="1">
        <v>40</v>
      </c>
    </row>
    <row r="24" spans="1:5" x14ac:dyDescent="0.25">
      <c r="A24" s="4" t="s">
        <v>24</v>
      </c>
      <c r="B24" s="13">
        <f>B21-B22-B23</f>
        <v>226.55789473684206</v>
      </c>
      <c r="C24" s="13">
        <f>C21-C22-C23</f>
        <v>127.23684210526318</v>
      </c>
    </row>
  </sheetData>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cashback</vt:lpstr>
      <vt:lpstr>Without Discovery Credit 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dc:creator>
  <cp:lastModifiedBy>RB</cp:lastModifiedBy>
  <dcterms:created xsi:type="dcterms:W3CDTF">2021-03-19T17:05:14Z</dcterms:created>
  <dcterms:modified xsi:type="dcterms:W3CDTF">2021-03-22T14:29:12Z</dcterms:modified>
</cp:coreProperties>
</file>